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2995" windowHeight="13620"/>
  </bookViews>
  <sheets>
    <sheet name="Аналит.отчет" sheetId="1" r:id="rId1"/>
  </sheets>
  <externalReferences>
    <externalReference r:id="rId2"/>
  </externalReferences>
  <definedNames>
    <definedName name="_xlnm.Print_Titles" localSheetId="0">Аналит.отчет!$6:$7</definedName>
    <definedName name="_xlnm.Print_Area" localSheetId="0">Аналит.отчет!$A$1:$E$104</definedName>
  </definedNames>
  <calcPr calcId="145621"/>
</workbook>
</file>

<file path=xl/calcChain.xml><?xml version="1.0" encoding="utf-8"?>
<calcChain xmlns="http://schemas.openxmlformats.org/spreadsheetml/2006/main">
  <c r="D104" i="1" l="1"/>
  <c r="C104" i="1"/>
  <c r="E104" i="1" s="1"/>
  <c r="C101" i="1"/>
  <c r="E101" i="1" s="1"/>
  <c r="E98" i="1"/>
  <c r="E97" i="1"/>
  <c r="E96" i="1"/>
  <c r="E95" i="1"/>
  <c r="E92" i="1"/>
  <c r="E90" i="1"/>
  <c r="E89" i="1"/>
  <c r="E88" i="1"/>
  <c r="E86" i="1"/>
  <c r="E85" i="1"/>
  <c r="E84" i="1"/>
  <c r="E83" i="1"/>
  <c r="D81" i="1"/>
  <c r="E81" i="1" s="1"/>
  <c r="C81" i="1"/>
  <c r="E79" i="1"/>
  <c r="D78" i="1"/>
  <c r="E78" i="1" s="1"/>
  <c r="C78" i="1"/>
  <c r="D75" i="1"/>
  <c r="C75" i="1"/>
  <c r="E75" i="1" s="1"/>
  <c r="D74" i="1"/>
  <c r="C74" i="1"/>
  <c r="E74" i="1" s="1"/>
  <c r="E73" i="1"/>
  <c r="D73" i="1"/>
  <c r="C73" i="1"/>
  <c r="D72" i="1"/>
  <c r="E72" i="1" s="1"/>
  <c r="C72" i="1"/>
  <c r="D69" i="1"/>
  <c r="C69" i="1"/>
  <c r="E69" i="1" s="1"/>
  <c r="D67" i="1"/>
  <c r="C67" i="1"/>
  <c r="D66" i="1"/>
  <c r="E66" i="1" s="1"/>
  <c r="C66" i="1"/>
  <c r="D65" i="1"/>
  <c r="C65" i="1"/>
  <c r="E65" i="1" s="1"/>
  <c r="D62" i="1"/>
  <c r="C62" i="1"/>
  <c r="E62" i="1" s="1"/>
  <c r="D61" i="1"/>
  <c r="C61" i="1"/>
  <c r="D60" i="1"/>
  <c r="C60" i="1"/>
  <c r="E60" i="1" s="1"/>
  <c r="D58" i="1"/>
  <c r="C58" i="1"/>
  <c r="E58" i="1" s="1"/>
  <c r="E57" i="1"/>
  <c r="E56" i="1"/>
  <c r="E54" i="1"/>
  <c r="E52" i="1"/>
  <c r="E51" i="1"/>
  <c r="E49" i="1"/>
  <c r="E48" i="1"/>
  <c r="E43" i="1"/>
  <c r="E42" i="1"/>
  <c r="C40" i="1"/>
  <c r="E40" i="1" s="1"/>
  <c r="C39" i="1"/>
  <c r="C28" i="1" s="1"/>
  <c r="E28" i="1" s="1"/>
  <c r="C37" i="1"/>
  <c r="E37" i="1" s="1"/>
  <c r="C35" i="1"/>
  <c r="E35" i="1" s="1"/>
  <c r="C34" i="1"/>
  <c r="E34" i="1" s="1"/>
  <c r="C32" i="1"/>
  <c r="E32" i="1" s="1"/>
  <c r="C31" i="1"/>
  <c r="E31" i="1" s="1"/>
  <c r="C29" i="1"/>
  <c r="E29" i="1" s="1"/>
  <c r="D25" i="1"/>
  <c r="E25" i="1" s="1"/>
  <c r="C25" i="1"/>
  <c r="C24" i="1"/>
  <c r="E24" i="1" s="1"/>
  <c r="E20" i="1"/>
  <c r="D20" i="1"/>
  <c r="C20" i="1"/>
  <c r="D18" i="1"/>
  <c r="E18" i="1" s="1"/>
  <c r="C18" i="1"/>
  <c r="D17" i="1"/>
  <c r="C17" i="1"/>
  <c r="E17" i="1" s="1"/>
  <c r="D16" i="1"/>
  <c r="C16" i="1"/>
  <c r="E16" i="1" s="1"/>
  <c r="D14" i="1"/>
  <c r="C14" i="1"/>
  <c r="D13" i="1"/>
  <c r="C13" i="1"/>
  <c r="E13" i="1" s="1"/>
  <c r="D12" i="1"/>
  <c r="D11" i="1" s="1"/>
  <c r="E11" i="1" s="1"/>
  <c r="C12" i="1"/>
  <c r="E12" i="1" s="1"/>
  <c r="C11" i="1"/>
  <c r="D9" i="1"/>
  <c r="E9" i="1" s="1"/>
  <c r="C9" i="1"/>
  <c r="E39" i="1" l="1"/>
</calcChain>
</file>

<file path=xl/sharedStrings.xml><?xml version="1.0" encoding="utf-8"?>
<sst xmlns="http://schemas.openxmlformats.org/spreadsheetml/2006/main" count="183" uniqueCount="79">
  <si>
    <t>Квартальный отчет предоставляется не позднее 15 числа второго месяца после отчетного периода, годовой 
отчет - не позднее 10 марта года, следующего за отчетным годом</t>
  </si>
  <si>
    <r>
      <t>Аналитический отчет о социально-экономической ситуации в муниципальном образовании              _________</t>
    </r>
    <r>
      <rPr>
        <b/>
        <u/>
        <sz val="16"/>
        <rFont val="Times New Roman"/>
        <family val="1"/>
        <charset val="204"/>
      </rPr>
      <t>Осинский муниципальный район</t>
    </r>
    <r>
      <rPr>
        <b/>
        <sz val="16"/>
        <rFont val="Times New Roman"/>
        <family val="1"/>
        <charset val="204"/>
      </rPr>
      <t>_________ за 202</t>
    </r>
    <r>
      <rPr>
        <b/>
        <u/>
        <sz val="16"/>
        <rFont val="Times New Roman"/>
        <family val="1"/>
        <charset val="204"/>
      </rPr>
      <t xml:space="preserve"> 5</t>
    </r>
    <r>
      <rPr>
        <b/>
        <sz val="16"/>
        <rFont val="Times New Roman"/>
        <family val="1"/>
        <charset val="204"/>
      </rPr>
      <t>_ г.</t>
    </r>
  </si>
  <si>
    <t>Наименование показателя</t>
  </si>
  <si>
    <t>Ед. изм.</t>
  </si>
  <si>
    <t>Значение показателя за отчетный период</t>
  </si>
  <si>
    <t>Значение показателя за соответствующий период прошлого года</t>
  </si>
  <si>
    <t>Динамика, %</t>
  </si>
  <si>
    <t>Итоги развития МО</t>
  </si>
  <si>
    <t xml:space="preserve">Выручка от реализации продукции, работ, услуг (в действующих ценах) по полному кругу организаций, </t>
  </si>
  <si>
    <t>млн.руб.</t>
  </si>
  <si>
    <t>в т.ч. по видам экономической деятельности:</t>
  </si>
  <si>
    <t xml:space="preserve">Сельское, лесное хозяйство, охота, рыбаловство и рыбоводство, в том числе </t>
  </si>
  <si>
    <t>Растениеводство и животноводство, охота и предоставление соответствующих услуг в этих областях</t>
  </si>
  <si>
    <t>Лесоводство и лесозаготовки</t>
  </si>
  <si>
    <t>Рыболовство и рыбоводство</t>
  </si>
  <si>
    <t>Добыча полезных ископаемых</t>
  </si>
  <si>
    <t>Обрабатывающие производства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</si>
  <si>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</si>
  <si>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</si>
  <si>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</si>
  <si>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 xml:space="preserve">Торговля оптовая и розничная; ремонт автотранспортных средств и мотоциклов </t>
  </si>
  <si>
    <t>Транспортировка и хранение</t>
  </si>
  <si>
    <t>Деятельность в области информации и связи</t>
  </si>
  <si>
    <t>Прочие</t>
  </si>
  <si>
    <t xml:space="preserve">Выручка от реализации продукции, работ, услуг (в действующих ценах) предприятий малого бизнеса (с учетом микропредприятий) </t>
  </si>
  <si>
    <t>Прибыль прибыльных предприятий (с учетом предприятий малого бизнеса)</t>
  </si>
  <si>
    <t>Состояние основных видов экономической деятельности хозяйствующих субъектов МО</t>
  </si>
  <si>
    <t xml:space="preserve">Промышленное производство: </t>
  </si>
  <si>
    <t>Объем отгруженных товаров собственного производства, выполненных работ и услуг (В+C+D+E)</t>
  </si>
  <si>
    <t>Индекс промышленного производства (В+C+D+E)</t>
  </si>
  <si>
    <t>%</t>
  </si>
  <si>
    <t>Обрабатывающие производства (С):</t>
  </si>
  <si>
    <t xml:space="preserve">Объем отгруженных товаров собственного производства, выполненных работ и услуг </t>
  </si>
  <si>
    <t>Индекс промышленного производства</t>
  </si>
  <si>
    <t>Обеспечение электрической энергией, газом и паром; кондиционирование воздуха (D):</t>
  </si>
  <si>
    <t>Объем отгруженных товаров собственного производства, выполненных работ и услуг</t>
  </si>
  <si>
    <t>Водоснабжение; водоотведение, организация сбора и утилизации отходов, деятельность по ликвидации загрязнений  (Е):</t>
  </si>
  <si>
    <t>Сельское, лесное хозяйство, охота, рыбаловство и рыбоводство:</t>
  </si>
  <si>
    <t>Валовый выпуск продукции  в сельхозорганизациях</t>
  </si>
  <si>
    <t>Индекс производства продукции в сельхозорганизациях</t>
  </si>
  <si>
    <t>Строительство:</t>
  </si>
  <si>
    <t>Объем работ</t>
  </si>
  <si>
    <t>Ввод в действие жилых домов</t>
  </si>
  <si>
    <t>кв. м</t>
  </si>
  <si>
    <t>Транспортировка и хранение:</t>
  </si>
  <si>
    <t>Грузооборот</t>
  </si>
  <si>
    <t>тыс.т/км</t>
  </si>
  <si>
    <t>Пассажирооборот</t>
  </si>
  <si>
    <t>тыс. пас/км</t>
  </si>
  <si>
    <t>Торговля оптовая и розничная; ремонт автотранспортных средств и мотоциклов</t>
  </si>
  <si>
    <t xml:space="preserve">Розничный товарооборот </t>
  </si>
  <si>
    <t xml:space="preserve">Индекс физического объема </t>
  </si>
  <si>
    <t>Малый бизнес</t>
  </si>
  <si>
    <t>Число действующих малых предприятий - всего</t>
  </si>
  <si>
    <t>ед.</t>
  </si>
  <si>
    <t>Уд. вес выручки предприятий малого бизнеса (с учетом микропредприятий) в выручке  в целом по МО</t>
  </si>
  <si>
    <t>Объем инвестиций в основной капитал за счет всех источников -  всего</t>
  </si>
  <si>
    <t xml:space="preserve"> в том числе бюджетные инвестиции</t>
  </si>
  <si>
    <t xml:space="preserve">Демография, трудовые ресурсы и уровень жизни населения </t>
  </si>
  <si>
    <t>Численность постоянного населения - всего</t>
  </si>
  <si>
    <t>тыс. чел.</t>
  </si>
  <si>
    <t>Уровень регистрируемой безработицы (к трудоспособному населению)</t>
  </si>
  <si>
    <t>Среднесписочная численность работников (без внешних совместителей) по полному кругу организаций,</t>
  </si>
  <si>
    <t>в том числе:</t>
  </si>
  <si>
    <t xml:space="preserve">Сельское, лесное хозяйство, охота, рыболовство и рыбоводство, в том числе </t>
  </si>
  <si>
    <t>Государственное управление и обеспечение военной безопасности; обязательное социальное обеспечение</t>
  </si>
  <si>
    <t>Образование</t>
  </si>
  <si>
    <t>Здравоохранение и предоставление социальных услуг</t>
  </si>
  <si>
    <t xml:space="preserve">В том числе из общей численности работающих численность работников бюджетной сферы, финансируемой из консолидированного местного бюджета-всего, </t>
  </si>
  <si>
    <t>из них по отраслям социальной сферы:</t>
  </si>
  <si>
    <t>Деятельность в области культуры, спорта, организации досуга и развлечений, в том числе:</t>
  </si>
  <si>
    <t>Деятельность в области спорта, отдыха и развлечений</t>
  </si>
  <si>
    <t>…</t>
  </si>
  <si>
    <t>тыс.чел.</t>
  </si>
  <si>
    <t>Среднемесячная начисленная заработная плата (без выплат социального характера) по полному кругу организаций,</t>
  </si>
  <si>
    <t>руб.</t>
  </si>
  <si>
    <t xml:space="preserve">Среднемесячная начисленная заработная плата работников бюджетной сферы, финансируемой из консолидированного местного бюджета - всего </t>
  </si>
  <si>
    <t>из них по категориям работников:</t>
  </si>
  <si>
    <t xml:space="preserve">Фонд начисленной заработной платы по полному кругу организаций,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</si>
</sst>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23"/>
      </bottom>
      <diagonal/>
    </border>
    <border>
      <left style="thin">
        <color indexed="64"/>
      </left>
      <right style="thin">
        <color indexed="64"/>
      </right>
      <top style="dashed">
        <color indexed="23"/>
      </top>
      <bottom style="dashed">
        <color indexed="23"/>
      </bottom>
      <diagonal/>
    </border>
    <border>
      <left style="thin">
        <color indexed="64"/>
      </left>
      <right style="thin">
        <color indexed="64"/>
      </right>
      <top style="dashed">
        <color indexed="2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164" fontId="4" fillId="0" borderId="5" xfId="0" applyNumberFormat="1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wrapText="1"/>
    </xf>
    <xf numFmtId="165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right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90;&#1080;&#1082;&#1072;%20&#1090;&#1072;&#1073;&#1083;&#1080;&#109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т.отчет"/>
      <sheetName val="Диагностика"/>
      <sheetName val="Расчет индексов"/>
      <sheetName val="Прил 3 Инвестпроекты"/>
    </sheetNames>
    <sheetDataSet>
      <sheetData sheetId="0"/>
      <sheetData sheetId="1">
        <row r="8">
          <cell r="C8">
            <v>754.20100000000002</v>
          </cell>
          <cell r="G8">
            <v>180</v>
          </cell>
          <cell r="H8">
            <v>157</v>
          </cell>
        </row>
        <row r="9">
          <cell r="C9">
            <v>709.36200000000008</v>
          </cell>
          <cell r="D9">
            <v>466.10700000000003</v>
          </cell>
          <cell r="G9">
            <v>145</v>
          </cell>
          <cell r="H9">
            <v>116</v>
          </cell>
        </row>
        <row r="26">
          <cell r="C26">
            <v>44.838999999999999</v>
          </cell>
          <cell r="D26">
            <v>44.683999999999997</v>
          </cell>
          <cell r="G26">
            <v>35</v>
          </cell>
          <cell r="H26">
            <v>41</v>
          </cell>
        </row>
        <row r="34">
          <cell r="C34">
            <v>0</v>
          </cell>
          <cell r="D34">
            <v>0</v>
          </cell>
        </row>
        <row r="37">
          <cell r="C37">
            <v>43.956000000000003</v>
          </cell>
          <cell r="D37">
            <v>40.250999999999998</v>
          </cell>
          <cell r="G37">
            <v>23</v>
          </cell>
          <cell r="H37">
            <v>30</v>
          </cell>
        </row>
        <row r="51">
          <cell r="C51">
            <v>647.57400000000007</v>
          </cell>
          <cell r="D51">
            <v>403.68900000000002</v>
          </cell>
          <cell r="G51">
            <v>77</v>
          </cell>
          <cell r="H51">
            <v>68.5</v>
          </cell>
        </row>
        <row r="55">
          <cell r="C55">
            <v>27.491</v>
          </cell>
          <cell r="D55">
            <v>17.484999999999999</v>
          </cell>
          <cell r="G55">
            <v>43</v>
          </cell>
          <cell r="H55">
            <v>22</v>
          </cell>
        </row>
        <row r="70">
          <cell r="C70">
            <v>78.040000000000006</v>
          </cell>
          <cell r="D70">
            <v>57.800000000000004</v>
          </cell>
          <cell r="G70">
            <v>36</v>
          </cell>
          <cell r="H70">
            <v>28</v>
          </cell>
        </row>
        <row r="85">
          <cell r="G85">
            <v>14</v>
          </cell>
          <cell r="H85">
            <v>14.3</v>
          </cell>
        </row>
        <row r="86">
          <cell r="G86">
            <v>375</v>
          </cell>
          <cell r="H86">
            <v>397.6</v>
          </cell>
        </row>
        <row r="87">
          <cell r="G87">
            <v>1194</v>
          </cell>
          <cell r="H87">
            <v>1200.0999999999999</v>
          </cell>
        </row>
        <row r="88">
          <cell r="G88">
            <v>475</v>
          </cell>
          <cell r="H88">
            <v>465.5</v>
          </cell>
        </row>
        <row r="89">
          <cell r="G89">
            <v>54</v>
          </cell>
          <cell r="H89">
            <v>52.9</v>
          </cell>
        </row>
        <row r="90">
          <cell r="G90">
            <v>101</v>
          </cell>
          <cell r="H90">
            <v>105.5</v>
          </cell>
          <cell r="I90">
            <v>60270.8</v>
          </cell>
        </row>
        <row r="91">
          <cell r="C91">
            <v>1551.2620000000002</v>
          </cell>
          <cell r="D91">
            <v>1030.0160000000001</v>
          </cell>
          <cell r="E91">
            <v>115.381</v>
          </cell>
          <cell r="F91">
            <v>35.387</v>
          </cell>
          <cell r="G91">
            <v>2572</v>
          </cell>
          <cell r="H91">
            <v>2541.4</v>
          </cell>
          <cell r="I91">
            <v>59884.687662001037</v>
          </cell>
          <cell r="J91">
            <v>56747.03575457097</v>
          </cell>
          <cell r="K91">
            <v>1848.2809999999999</v>
          </cell>
          <cell r="L91">
            <v>1730.6030000000001</v>
          </cell>
        </row>
      </sheetData>
      <sheetData sheetId="2">
        <row r="34">
          <cell r="H34">
            <v>105.31810006843669</v>
          </cell>
        </row>
        <row r="43">
          <cell r="H43">
            <v>103.8375346916125</v>
          </cell>
        </row>
        <row r="44">
          <cell r="H44">
            <v>104.32400714859608</v>
          </cell>
        </row>
        <row r="63">
          <cell r="H63">
            <v>94.225134963904296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tabSelected="1" view="pageBreakPreview" topLeftCell="A70" zoomScale="75" zoomScaleNormal="75" zoomScaleSheetLayoutView="75" workbookViewId="0">
      <selection activeCell="C54" sqref="C54"/>
    </sheetView>
  </sheetViews>
  <sheetFormatPr defaultRowHeight="12.75" x14ac:dyDescent="0.2"/>
  <cols>
    <col min="1" max="1" width="74.7109375" style="4" customWidth="1"/>
    <col min="2" max="2" width="15.140625" style="4" customWidth="1"/>
    <col min="3" max="3" width="16.5703125" style="4" customWidth="1"/>
    <col min="4" max="4" width="19" style="4" customWidth="1"/>
    <col min="5" max="5" width="31.28515625" style="4" customWidth="1"/>
    <col min="6" max="16384" width="9.140625" style="4"/>
  </cols>
  <sheetData>
    <row r="1" spans="1:6" ht="37.15" customHeight="1" x14ac:dyDescent="0.2">
      <c r="A1" s="1"/>
      <c r="B1" s="1"/>
      <c r="C1" s="1"/>
      <c r="D1" s="2" t="s">
        <v>0</v>
      </c>
      <c r="E1" s="2"/>
      <c r="F1" s="3"/>
    </row>
    <row r="2" spans="1:6" ht="68.25" customHeight="1" x14ac:dyDescent="0.2">
      <c r="A2" s="5"/>
      <c r="B2" s="5"/>
      <c r="C2" s="5"/>
      <c r="D2" s="2"/>
      <c r="E2" s="2"/>
      <c r="F2" s="3"/>
    </row>
    <row r="3" spans="1:6" ht="14.25" customHeight="1" x14ac:dyDescent="0.2">
      <c r="A3" s="6"/>
      <c r="B3" s="7"/>
      <c r="C3" s="6"/>
      <c r="D3" s="6"/>
    </row>
    <row r="4" spans="1:6" ht="51" customHeight="1" x14ac:dyDescent="0.2">
      <c r="A4" s="8" t="s">
        <v>1</v>
      </c>
      <c r="B4" s="8"/>
      <c r="C4" s="8"/>
      <c r="D4" s="8"/>
      <c r="E4" s="8"/>
    </row>
    <row r="5" spans="1:6" ht="14.25" customHeight="1" x14ac:dyDescent="0.2">
      <c r="A5" s="9" t="s">
        <v>2</v>
      </c>
      <c r="B5" s="10" t="s">
        <v>3</v>
      </c>
      <c r="C5" s="9" t="s">
        <v>4</v>
      </c>
      <c r="D5" s="9" t="s">
        <v>5</v>
      </c>
      <c r="E5" s="9" t="s">
        <v>6</v>
      </c>
    </row>
    <row r="6" spans="1:6" ht="21" customHeight="1" x14ac:dyDescent="0.2">
      <c r="A6" s="9"/>
      <c r="B6" s="10"/>
      <c r="C6" s="9"/>
      <c r="D6" s="9"/>
      <c r="E6" s="9"/>
    </row>
    <row r="7" spans="1:6" ht="40.5" customHeight="1" x14ac:dyDescent="0.2">
      <c r="A7" s="9"/>
      <c r="B7" s="10"/>
      <c r="C7" s="9"/>
      <c r="D7" s="9"/>
      <c r="E7" s="9"/>
    </row>
    <row r="8" spans="1:6" ht="18.75" x14ac:dyDescent="0.2">
      <c r="A8" s="11" t="s">
        <v>7</v>
      </c>
      <c r="B8" s="12"/>
      <c r="C8" s="12"/>
      <c r="D8" s="12"/>
      <c r="E8" s="12"/>
    </row>
    <row r="9" spans="1:6" ht="39" x14ac:dyDescent="0.2">
      <c r="A9" s="13" t="s">
        <v>8</v>
      </c>
      <c r="B9" s="14" t="s">
        <v>9</v>
      </c>
      <c r="C9" s="15">
        <f>[1]Диагностика!C91</f>
        <v>1551.2620000000002</v>
      </c>
      <c r="D9" s="15">
        <f>[1]Диагностика!D91</f>
        <v>1030.0160000000001</v>
      </c>
      <c r="E9" s="16">
        <f>C9/D9*100</f>
        <v>150.60562166024607</v>
      </c>
    </row>
    <row r="10" spans="1:6" ht="18.75" x14ac:dyDescent="0.2">
      <c r="A10" s="17" t="s">
        <v>10</v>
      </c>
      <c r="B10" s="18"/>
      <c r="C10" s="19"/>
      <c r="D10" s="19"/>
      <c r="E10" s="20"/>
    </row>
    <row r="11" spans="1:6" s="25" customFormat="1" ht="37.5" x14ac:dyDescent="0.2">
      <c r="A11" s="21" t="s">
        <v>11</v>
      </c>
      <c r="B11" s="22" t="s">
        <v>9</v>
      </c>
      <c r="C11" s="23">
        <f>[1]Диагностика!C8</f>
        <v>754.20100000000002</v>
      </c>
      <c r="D11" s="23">
        <f>D12+D13</f>
        <v>510.79100000000005</v>
      </c>
      <c r="E11" s="24">
        <f>C11/D11*100</f>
        <v>147.65354127226203</v>
      </c>
    </row>
    <row r="12" spans="1:6" s="25" customFormat="1" ht="37.5" x14ac:dyDescent="0.2">
      <c r="A12" s="21" t="s">
        <v>12</v>
      </c>
      <c r="B12" s="22" t="s">
        <v>9</v>
      </c>
      <c r="C12" s="23">
        <f>[1]Диагностика!C9</f>
        <v>709.36200000000008</v>
      </c>
      <c r="D12" s="23">
        <f>[1]Диагностика!D9</f>
        <v>466.10700000000003</v>
      </c>
      <c r="E12" s="24">
        <f>C12/D12*100</f>
        <v>152.1886605436091</v>
      </c>
    </row>
    <row r="13" spans="1:6" ht="18.75" x14ac:dyDescent="0.2">
      <c r="A13" s="26" t="s">
        <v>13</v>
      </c>
      <c r="B13" s="27" t="s">
        <v>9</v>
      </c>
      <c r="C13" s="28">
        <f>[1]Диагностика!C26</f>
        <v>44.838999999999999</v>
      </c>
      <c r="D13" s="28">
        <f>[1]Диагностика!D26</f>
        <v>44.683999999999997</v>
      </c>
      <c r="E13" s="29">
        <f>C13/D13*100</f>
        <v>100.3468803151016</v>
      </c>
    </row>
    <row r="14" spans="1:6" ht="18.75" x14ac:dyDescent="0.2">
      <c r="A14" s="26" t="s">
        <v>14</v>
      </c>
      <c r="B14" s="27" t="s">
        <v>9</v>
      </c>
      <c r="C14" s="30">
        <f>[1]Диагностика!C34</f>
        <v>0</v>
      </c>
      <c r="D14" s="30">
        <f>[1]Диагностика!D34</f>
        <v>0</v>
      </c>
      <c r="E14" s="29">
        <v>0</v>
      </c>
    </row>
    <row r="15" spans="1:6" ht="18.75" x14ac:dyDescent="0.2">
      <c r="A15" s="26" t="s">
        <v>15</v>
      </c>
      <c r="B15" s="27" t="s">
        <v>9</v>
      </c>
      <c r="C15" s="31"/>
      <c r="D15" s="31"/>
      <c r="E15" s="32"/>
    </row>
    <row r="16" spans="1:6" s="25" customFormat="1" ht="18.75" x14ac:dyDescent="0.2">
      <c r="A16" s="33" t="s">
        <v>16</v>
      </c>
      <c r="B16" s="22" t="s">
        <v>9</v>
      </c>
      <c r="C16" s="34">
        <f>[1]Диагностика!C37</f>
        <v>43.956000000000003</v>
      </c>
      <c r="D16" s="34">
        <f>[1]Диагностика!D37</f>
        <v>40.250999999999998</v>
      </c>
      <c r="E16" s="24">
        <f>C16/D16*100</f>
        <v>109.20474025490053</v>
      </c>
    </row>
    <row r="17" spans="1:5" s="25" customFormat="1" ht="40.5" customHeight="1" x14ac:dyDescent="0.2">
      <c r="A17" s="21" t="s">
        <v>17</v>
      </c>
      <c r="B17" s="22" t="s">
        <v>9</v>
      </c>
      <c r="C17" s="34">
        <f>[1]Диагностика!C51</f>
        <v>647.57400000000007</v>
      </c>
      <c r="D17" s="34">
        <f>[1]Диагностика!D51</f>
        <v>403.68900000000002</v>
      </c>
      <c r="E17" s="24">
        <f>C17/D17*100</f>
        <v>160.41408113671665</v>
      </c>
    </row>
    <row r="18" spans="1:5" ht="37.5" customHeight="1" x14ac:dyDescent="0.2">
      <c r="A18" s="35" t="s">
        <v>18</v>
      </c>
      <c r="B18" s="27" t="s">
        <v>9</v>
      </c>
      <c r="C18" s="30">
        <f>[1]Диагностика!C55</f>
        <v>27.491</v>
      </c>
      <c r="D18" s="30">
        <f>[1]Диагностика!D55</f>
        <v>17.484999999999999</v>
      </c>
      <c r="E18" s="29">
        <f>C18/D18*100</f>
        <v>157.22619388046897</v>
      </c>
    </row>
    <row r="19" spans="1:5" ht="18.75" x14ac:dyDescent="0.2">
      <c r="A19" s="26" t="s">
        <v>19</v>
      </c>
      <c r="B19" s="27" t="s">
        <v>9</v>
      </c>
      <c r="C19" s="31"/>
      <c r="D19" s="31"/>
      <c r="E19" s="32"/>
    </row>
    <row r="20" spans="1:5" ht="37.5" x14ac:dyDescent="0.2">
      <c r="A20" s="35" t="s">
        <v>20</v>
      </c>
      <c r="B20" s="27" t="s">
        <v>9</v>
      </c>
      <c r="C20" s="30">
        <f>[1]Диагностика!C70</f>
        <v>78.040000000000006</v>
      </c>
      <c r="D20" s="30">
        <f>[1]Диагностика!D70</f>
        <v>57.800000000000004</v>
      </c>
      <c r="E20" s="29">
        <f>C20/D20*100</f>
        <v>135.0173010380623</v>
      </c>
    </row>
    <row r="21" spans="1:5" ht="18.75" x14ac:dyDescent="0.2">
      <c r="A21" s="26" t="s">
        <v>21</v>
      </c>
      <c r="B21" s="27" t="s">
        <v>9</v>
      </c>
      <c r="C21" s="31"/>
      <c r="D21" s="31"/>
      <c r="E21" s="32"/>
    </row>
    <row r="22" spans="1:5" ht="18.75" x14ac:dyDescent="0.2">
      <c r="A22" s="26" t="s">
        <v>22</v>
      </c>
      <c r="B22" s="27" t="s">
        <v>9</v>
      </c>
      <c r="C22" s="31"/>
      <c r="D22" s="31"/>
      <c r="E22" s="32"/>
    </row>
    <row r="23" spans="1:5" ht="18.75" x14ac:dyDescent="0.2">
      <c r="A23" s="26" t="s">
        <v>23</v>
      </c>
      <c r="B23" s="27" t="s">
        <v>9</v>
      </c>
      <c r="C23" s="31"/>
      <c r="D23" s="31"/>
      <c r="E23" s="32"/>
    </row>
    <row r="24" spans="1:5" s="25" customFormat="1" ht="58.5" x14ac:dyDescent="0.2">
      <c r="A24" s="36" t="s">
        <v>24</v>
      </c>
      <c r="B24" s="22" t="s">
        <v>9</v>
      </c>
      <c r="C24" s="23">
        <f>C9/23460*1000</f>
        <v>66.123699914748528</v>
      </c>
      <c r="D24" s="34">
        <v>49.75</v>
      </c>
      <c r="E24" s="24">
        <f>C24/D24*100</f>
        <v>132.91195962763521</v>
      </c>
    </row>
    <row r="25" spans="1:5" s="25" customFormat="1" ht="44.25" customHeight="1" x14ac:dyDescent="0.2">
      <c r="A25" s="37" t="s">
        <v>25</v>
      </c>
      <c r="B25" s="38" t="s">
        <v>9</v>
      </c>
      <c r="C25" s="39">
        <f>[1]Диагностика!E91</f>
        <v>115.381</v>
      </c>
      <c r="D25" s="39">
        <f>[1]Диагностика!F91</f>
        <v>35.387</v>
      </c>
      <c r="E25" s="40">
        <f>C25/D25*100</f>
        <v>326.05476587447367</v>
      </c>
    </row>
    <row r="26" spans="1:5" ht="18.75" x14ac:dyDescent="0.2">
      <c r="A26" s="41" t="s">
        <v>26</v>
      </c>
      <c r="B26" s="42"/>
      <c r="C26" s="42"/>
      <c r="D26" s="42"/>
      <c r="E26" s="43"/>
    </row>
    <row r="27" spans="1:5" ht="18.75" x14ac:dyDescent="0.2">
      <c r="A27" s="44" t="s">
        <v>27</v>
      </c>
      <c r="B27" s="27"/>
      <c r="C27" s="31"/>
      <c r="D27" s="31"/>
      <c r="E27" s="35"/>
    </row>
    <row r="28" spans="1:5" ht="37.5" x14ac:dyDescent="0.2">
      <c r="A28" s="45" t="s">
        <v>28</v>
      </c>
      <c r="B28" s="27" t="s">
        <v>9</v>
      </c>
      <c r="C28" s="28">
        <f>C31+C34+C37+C39</f>
        <v>1473.2220000000002</v>
      </c>
      <c r="D28" s="28">
        <v>972.22</v>
      </c>
      <c r="E28" s="46">
        <f>C28/D28*100</f>
        <v>151.53175207257618</v>
      </c>
    </row>
    <row r="29" spans="1:5" ht="18.75" x14ac:dyDescent="0.2">
      <c r="A29" s="45" t="s">
        <v>29</v>
      </c>
      <c r="B29" s="27" t="s">
        <v>30</v>
      </c>
      <c r="C29" s="28">
        <f>'[1]Расчет индексов'!H44</f>
        <v>104.32400714859608</v>
      </c>
      <c r="D29" s="30">
        <v>108.69</v>
      </c>
      <c r="E29" s="47">
        <f>C29/D29*100</f>
        <v>95.983077696748637</v>
      </c>
    </row>
    <row r="30" spans="1:5" ht="37.5" customHeight="1" x14ac:dyDescent="0.2">
      <c r="A30" s="44" t="s">
        <v>31</v>
      </c>
      <c r="B30" s="27"/>
      <c r="C30" s="31"/>
      <c r="D30" s="31"/>
      <c r="E30" s="35"/>
    </row>
    <row r="31" spans="1:5" ht="37.5" x14ac:dyDescent="0.2">
      <c r="A31" s="45" t="s">
        <v>32</v>
      </c>
      <c r="B31" s="27" t="s">
        <v>9</v>
      </c>
      <c r="C31" s="28">
        <f>[1]Диагностика!C37</f>
        <v>43.956000000000003</v>
      </c>
      <c r="D31" s="30">
        <v>40.25</v>
      </c>
      <c r="E31" s="47">
        <f>C31/D31*100</f>
        <v>109.20745341614908</v>
      </c>
    </row>
    <row r="32" spans="1:5" ht="18.75" x14ac:dyDescent="0.2">
      <c r="A32" s="45" t="s">
        <v>33</v>
      </c>
      <c r="B32" s="27" t="s">
        <v>30</v>
      </c>
      <c r="C32" s="28">
        <f>'[1]Расчет индексов'!H34</f>
        <v>105.31810006843669</v>
      </c>
      <c r="D32" s="30">
        <v>120.91</v>
      </c>
      <c r="E32" s="47">
        <f>C32/D32*100</f>
        <v>87.104540623965505</v>
      </c>
    </row>
    <row r="33" spans="1:5" ht="37.5" x14ac:dyDescent="0.2">
      <c r="A33" s="48" t="s">
        <v>34</v>
      </c>
      <c r="B33" s="27"/>
      <c r="C33" s="31"/>
      <c r="D33" s="31"/>
      <c r="E33" s="35"/>
    </row>
    <row r="34" spans="1:5" ht="37.5" x14ac:dyDescent="0.2">
      <c r="A34" s="45" t="s">
        <v>35</v>
      </c>
      <c r="B34" s="27" t="s">
        <v>9</v>
      </c>
      <c r="C34" s="28">
        <f>[1]Диагностика!C51</f>
        <v>647.57400000000007</v>
      </c>
      <c r="D34" s="30">
        <v>403.69</v>
      </c>
      <c r="E34" s="47">
        <f>C34/D34*100</f>
        <v>160.41368376724716</v>
      </c>
    </row>
    <row r="35" spans="1:5" ht="18.75" x14ac:dyDescent="0.2">
      <c r="A35" s="45" t="s">
        <v>33</v>
      </c>
      <c r="B35" s="27" t="s">
        <v>30</v>
      </c>
      <c r="C35" s="28">
        <f>'[1]Расчет индексов'!H43</f>
        <v>103.8375346916125</v>
      </c>
      <c r="D35" s="30">
        <v>99.56</v>
      </c>
      <c r="E35" s="47">
        <f>C35/D35*100</f>
        <v>104.29643902331509</v>
      </c>
    </row>
    <row r="36" spans="1:5" ht="56.25" x14ac:dyDescent="0.2">
      <c r="A36" s="48" t="s">
        <v>36</v>
      </c>
      <c r="B36" s="27"/>
      <c r="C36" s="31"/>
      <c r="D36" s="31"/>
      <c r="E36" s="35"/>
    </row>
    <row r="37" spans="1:5" ht="37.5" x14ac:dyDescent="0.2">
      <c r="A37" s="45" t="s">
        <v>35</v>
      </c>
      <c r="B37" s="27" t="s">
        <v>9</v>
      </c>
      <c r="C37" s="28">
        <f>[1]Диагностика!C55</f>
        <v>27.491</v>
      </c>
      <c r="D37" s="30">
        <v>17.489999999999998</v>
      </c>
      <c r="E37" s="47">
        <f>C37/D37*100</f>
        <v>157.18124642652947</v>
      </c>
    </row>
    <row r="38" spans="1:5" ht="37.5" x14ac:dyDescent="0.2">
      <c r="A38" s="49" t="s">
        <v>37</v>
      </c>
      <c r="B38" s="50"/>
      <c r="C38" s="31"/>
      <c r="D38" s="31"/>
      <c r="E38" s="31"/>
    </row>
    <row r="39" spans="1:5" ht="18.75" x14ac:dyDescent="0.2">
      <c r="A39" s="51" t="s">
        <v>38</v>
      </c>
      <c r="B39" s="27" t="s">
        <v>9</v>
      </c>
      <c r="C39" s="28">
        <f>[1]Диагностика!C8</f>
        <v>754.20100000000002</v>
      </c>
      <c r="D39" s="30">
        <v>510.79</v>
      </c>
      <c r="E39" s="28">
        <f>C39/D39*100</f>
        <v>147.6538303412361</v>
      </c>
    </row>
    <row r="40" spans="1:5" ht="18.75" x14ac:dyDescent="0.2">
      <c r="A40" s="51" t="s">
        <v>39</v>
      </c>
      <c r="B40" s="27" t="s">
        <v>30</v>
      </c>
      <c r="C40" s="28">
        <f>'[1]Расчет индексов'!H63</f>
        <v>94.225134963904296</v>
      </c>
      <c r="D40" s="30">
        <v>100.97</v>
      </c>
      <c r="E40" s="47">
        <f>C40/D40*100</f>
        <v>93.319931627121221</v>
      </c>
    </row>
    <row r="41" spans="1:5" ht="18.75" x14ac:dyDescent="0.2">
      <c r="A41" s="44" t="s">
        <v>40</v>
      </c>
      <c r="B41" s="50"/>
      <c r="C41" s="31"/>
      <c r="D41" s="31"/>
      <c r="E41" s="31"/>
    </row>
    <row r="42" spans="1:5" s="25" customFormat="1" ht="18.75" x14ac:dyDescent="0.2">
      <c r="A42" s="21" t="s">
        <v>41</v>
      </c>
      <c r="B42" s="22" t="s">
        <v>9</v>
      </c>
      <c r="C42" s="34">
        <v>1120.92</v>
      </c>
      <c r="D42" s="34">
        <v>812.7</v>
      </c>
      <c r="E42" s="24">
        <f>C42/D42*100</f>
        <v>137.92543373938724</v>
      </c>
    </row>
    <row r="43" spans="1:5" ht="18.75" x14ac:dyDescent="0.2">
      <c r="A43" s="52" t="s">
        <v>42</v>
      </c>
      <c r="B43" s="27" t="s">
        <v>43</v>
      </c>
      <c r="C43" s="28">
        <v>9341</v>
      </c>
      <c r="D43" s="28">
        <v>7740</v>
      </c>
      <c r="E43" s="46">
        <f>C43/D43*100</f>
        <v>120.68475452196384</v>
      </c>
    </row>
    <row r="44" spans="1:5" ht="18.75" x14ac:dyDescent="0.2">
      <c r="A44" s="44" t="s">
        <v>44</v>
      </c>
      <c r="B44" s="50"/>
      <c r="C44" s="31"/>
      <c r="D44" s="31"/>
      <c r="E44" s="35"/>
    </row>
    <row r="45" spans="1:5" ht="18.75" x14ac:dyDescent="0.2">
      <c r="A45" s="52" t="s">
        <v>45</v>
      </c>
      <c r="B45" s="27" t="s">
        <v>46</v>
      </c>
      <c r="C45" s="31"/>
      <c r="D45" s="31"/>
      <c r="E45" s="53"/>
    </row>
    <row r="46" spans="1:5" ht="18.75" x14ac:dyDescent="0.2">
      <c r="A46" s="52" t="s">
        <v>47</v>
      </c>
      <c r="B46" s="27" t="s">
        <v>48</v>
      </c>
      <c r="C46" s="31"/>
      <c r="D46" s="31"/>
      <c r="E46" s="35"/>
    </row>
    <row r="47" spans="1:5" ht="37.5" x14ac:dyDescent="0.2">
      <c r="A47" s="44" t="s">
        <v>49</v>
      </c>
      <c r="B47" s="27"/>
      <c r="C47" s="31"/>
      <c r="D47" s="31"/>
      <c r="E47" s="35"/>
    </row>
    <row r="48" spans="1:5" s="25" customFormat="1" ht="18.75" x14ac:dyDescent="0.2">
      <c r="A48" s="54" t="s">
        <v>50</v>
      </c>
      <c r="B48" s="22" t="s">
        <v>9</v>
      </c>
      <c r="C48" s="34">
        <v>877.37</v>
      </c>
      <c r="D48" s="34">
        <v>645.9</v>
      </c>
      <c r="E48" s="23">
        <f>C48/D48*100</f>
        <v>135.83681684471281</v>
      </c>
    </row>
    <row r="49" spans="1:5" s="25" customFormat="1" ht="18.75" x14ac:dyDescent="0.2">
      <c r="A49" s="54" t="s">
        <v>51</v>
      </c>
      <c r="B49" s="22" t="s">
        <v>30</v>
      </c>
      <c r="C49" s="34">
        <v>136.19999999999999</v>
      </c>
      <c r="D49" s="34">
        <v>141.99</v>
      </c>
      <c r="E49" s="23">
        <f>C49/D49*100</f>
        <v>95.922248045637005</v>
      </c>
    </row>
    <row r="50" spans="1:5" ht="18.75" x14ac:dyDescent="0.2">
      <c r="A50" s="49" t="s">
        <v>52</v>
      </c>
      <c r="B50" s="50"/>
      <c r="C50" s="31"/>
      <c r="D50" s="31"/>
      <c r="E50" s="35"/>
    </row>
    <row r="51" spans="1:5" s="25" customFormat="1" ht="18.75" x14ac:dyDescent="0.2">
      <c r="A51" s="54" t="s">
        <v>53</v>
      </c>
      <c r="B51" s="22" t="s">
        <v>54</v>
      </c>
      <c r="C51" s="34">
        <v>471</v>
      </c>
      <c r="D51" s="34">
        <v>510</v>
      </c>
      <c r="E51" s="24">
        <f>C51/D51*100</f>
        <v>92.352941176470594</v>
      </c>
    </row>
    <row r="52" spans="1:5" s="25" customFormat="1" ht="37.5" x14ac:dyDescent="0.2">
      <c r="A52" s="54" t="s">
        <v>55</v>
      </c>
      <c r="B52" s="22" t="s">
        <v>30</v>
      </c>
      <c r="C52" s="23">
        <v>56.51</v>
      </c>
      <c r="D52" s="34">
        <v>61.13</v>
      </c>
      <c r="E52" s="24">
        <f>C52/D52*100</f>
        <v>92.442336005234736</v>
      </c>
    </row>
    <row r="53" spans="1:5" ht="39" x14ac:dyDescent="0.2">
      <c r="A53" s="55" t="s">
        <v>56</v>
      </c>
      <c r="B53" s="56" t="s">
        <v>9</v>
      </c>
      <c r="C53" s="57"/>
      <c r="D53" s="57"/>
      <c r="E53" s="58"/>
    </row>
    <row r="54" spans="1:5" s="25" customFormat="1" ht="18.75" x14ac:dyDescent="0.2">
      <c r="A54" s="21" t="s">
        <v>57</v>
      </c>
      <c r="B54" s="38" t="s">
        <v>9</v>
      </c>
      <c r="C54" s="40">
        <v>134121</v>
      </c>
      <c r="D54" s="59">
        <v>350185.7</v>
      </c>
      <c r="E54" s="40">
        <f>C54/D54*100</f>
        <v>38.299964847222483</v>
      </c>
    </row>
    <row r="55" spans="1:5" ht="18.75" x14ac:dyDescent="0.2">
      <c r="A55" s="41" t="s">
        <v>58</v>
      </c>
      <c r="B55" s="42"/>
      <c r="C55" s="42"/>
      <c r="D55" s="42"/>
      <c r="E55" s="43"/>
    </row>
    <row r="56" spans="1:5" ht="19.5" x14ac:dyDescent="0.2">
      <c r="A56" s="60" t="s">
        <v>59</v>
      </c>
      <c r="B56" s="18" t="s">
        <v>60</v>
      </c>
      <c r="C56" s="61">
        <v>23.46</v>
      </c>
      <c r="D56" s="62">
        <v>20.704000000000001</v>
      </c>
      <c r="E56" s="63">
        <f>C56/D56*100</f>
        <v>113.3114374034003</v>
      </c>
    </row>
    <row r="57" spans="1:5" s="25" customFormat="1" ht="39" x14ac:dyDescent="0.2">
      <c r="A57" s="64" t="s">
        <v>61</v>
      </c>
      <c r="B57" s="22" t="s">
        <v>30</v>
      </c>
      <c r="C57" s="34">
        <v>0.1</v>
      </c>
      <c r="D57" s="24">
        <v>0.04</v>
      </c>
      <c r="E57" s="24">
        <f>C57/D57*100</f>
        <v>250</v>
      </c>
    </row>
    <row r="58" spans="1:5" s="25" customFormat="1" ht="44.25" customHeight="1" x14ac:dyDescent="0.2">
      <c r="A58" s="65" t="s">
        <v>62</v>
      </c>
      <c r="B58" s="66" t="s">
        <v>60</v>
      </c>
      <c r="C58" s="67">
        <f>[1]Диагностика!G91/1000</f>
        <v>2.5720000000000001</v>
      </c>
      <c r="D58" s="68">
        <f>[1]Диагностика!H91/1000</f>
        <v>2.5413999999999999</v>
      </c>
      <c r="E58" s="69">
        <f>C58/D58*100</f>
        <v>101.20406075391517</v>
      </c>
    </row>
    <row r="59" spans="1:5" ht="19.5" x14ac:dyDescent="0.2">
      <c r="A59" s="70" t="s">
        <v>63</v>
      </c>
      <c r="B59" s="27"/>
      <c r="C59" s="31"/>
      <c r="D59" s="31"/>
      <c r="E59" s="32"/>
    </row>
    <row r="60" spans="1:5" ht="37.5" x14ac:dyDescent="0.3">
      <c r="A60" s="71" t="s">
        <v>64</v>
      </c>
      <c r="B60" s="27" t="s">
        <v>60</v>
      </c>
      <c r="C60" s="72">
        <f>[1]Диагностика!G8/1000</f>
        <v>0.18</v>
      </c>
      <c r="D60" s="72">
        <f>[1]Диагностика!H8/1000</f>
        <v>0.157</v>
      </c>
      <c r="E60" s="28">
        <f>C60/D60*100</f>
        <v>114.64968152866241</v>
      </c>
    </row>
    <row r="61" spans="1:5" ht="37.5" x14ac:dyDescent="0.2">
      <c r="A61" s="35" t="s">
        <v>12</v>
      </c>
      <c r="B61" s="27" t="s">
        <v>60</v>
      </c>
      <c r="C61" s="72">
        <f>[1]Диагностика!G9/1000</f>
        <v>0.14499999999999999</v>
      </c>
      <c r="D61" s="72">
        <f>[1]Диагностика!H9/1000</f>
        <v>0.11600000000000001</v>
      </c>
      <c r="E61" s="29"/>
    </row>
    <row r="62" spans="1:5" ht="18.75" x14ac:dyDescent="0.3">
      <c r="A62" s="73" t="s">
        <v>13</v>
      </c>
      <c r="B62" s="27" t="s">
        <v>60</v>
      </c>
      <c r="C62" s="30">
        <f>[1]Диагностика!G26/1000</f>
        <v>3.5000000000000003E-2</v>
      </c>
      <c r="D62" s="30">
        <f>[1]Диагностика!H26/1000</f>
        <v>4.1000000000000002E-2</v>
      </c>
      <c r="E62" s="29">
        <f>C62/D62*100</f>
        <v>85.365853658536594</v>
      </c>
    </row>
    <row r="63" spans="1:5" ht="18.75" x14ac:dyDescent="0.3">
      <c r="A63" s="73" t="s">
        <v>14</v>
      </c>
      <c r="B63" s="27" t="s">
        <v>60</v>
      </c>
      <c r="C63" s="31"/>
      <c r="D63" s="31"/>
      <c r="E63" s="32"/>
    </row>
    <row r="64" spans="1:5" ht="18.75" x14ac:dyDescent="0.3">
      <c r="A64" s="73" t="s">
        <v>15</v>
      </c>
      <c r="B64" s="27" t="s">
        <v>60</v>
      </c>
      <c r="C64" s="31"/>
      <c r="D64" s="31"/>
      <c r="E64" s="32"/>
    </row>
    <row r="65" spans="1:5" ht="18.75" x14ac:dyDescent="0.3">
      <c r="A65" s="73" t="s">
        <v>16</v>
      </c>
      <c r="B65" s="27" t="s">
        <v>60</v>
      </c>
      <c r="C65" s="30">
        <f>[1]Диагностика!G37/1000</f>
        <v>2.3E-2</v>
      </c>
      <c r="D65" s="72">
        <f>[1]Диагностика!H37/1000</f>
        <v>0.03</v>
      </c>
      <c r="E65" s="29">
        <f>C65/D65*100</f>
        <v>76.666666666666671</v>
      </c>
    </row>
    <row r="66" spans="1:5" ht="37.5" x14ac:dyDescent="0.2">
      <c r="A66" s="31" t="s">
        <v>17</v>
      </c>
      <c r="B66" s="27" t="s">
        <v>60</v>
      </c>
      <c r="C66" s="30">
        <f>[1]Диагностика!G51/1000</f>
        <v>7.6999999999999999E-2</v>
      </c>
      <c r="D66" s="72">
        <f>[1]Диагностика!H51/1000</f>
        <v>6.8500000000000005E-2</v>
      </c>
      <c r="E66" s="29">
        <f>C66/D66*100</f>
        <v>112.40875912408758</v>
      </c>
    </row>
    <row r="67" spans="1:5" ht="18.75" x14ac:dyDescent="0.3">
      <c r="A67" s="73" t="s">
        <v>18</v>
      </c>
      <c r="B67" s="27" t="s">
        <v>60</v>
      </c>
      <c r="C67" s="30">
        <f>[1]Диагностика!G55/1000</f>
        <v>4.2999999999999997E-2</v>
      </c>
      <c r="D67" s="30">
        <f>[1]Диагностика!H55/1000</f>
        <v>2.1999999999999999E-2</v>
      </c>
      <c r="E67" s="29"/>
    </row>
    <row r="68" spans="1:5" ht="18.75" x14ac:dyDescent="0.3">
      <c r="A68" s="73" t="s">
        <v>19</v>
      </c>
      <c r="B68" s="27" t="s">
        <v>60</v>
      </c>
      <c r="C68" s="31"/>
      <c r="D68" s="31"/>
      <c r="E68" s="32"/>
    </row>
    <row r="69" spans="1:5" ht="37.5" x14ac:dyDescent="0.2">
      <c r="A69" s="35" t="s">
        <v>20</v>
      </c>
      <c r="B69" s="27" t="s">
        <v>60</v>
      </c>
      <c r="C69" s="30">
        <f>[1]Диагностика!G70/1000</f>
        <v>3.5999999999999997E-2</v>
      </c>
      <c r="D69" s="30">
        <f>[1]Диагностика!H70/1000</f>
        <v>2.8000000000000001E-2</v>
      </c>
      <c r="E69" s="29">
        <f>C69/D69*100</f>
        <v>128.57142857142856</v>
      </c>
    </row>
    <row r="70" spans="1:5" ht="18.75" x14ac:dyDescent="0.2">
      <c r="A70" s="26" t="s">
        <v>21</v>
      </c>
      <c r="B70" s="27" t="s">
        <v>60</v>
      </c>
      <c r="C70" s="31"/>
      <c r="D70" s="31"/>
      <c r="E70" s="32"/>
    </row>
    <row r="71" spans="1:5" ht="18.75" x14ac:dyDescent="0.2">
      <c r="A71" s="26" t="s">
        <v>22</v>
      </c>
      <c r="B71" s="27" t="s">
        <v>60</v>
      </c>
      <c r="C71" s="31"/>
      <c r="D71" s="31"/>
      <c r="E71" s="32"/>
    </row>
    <row r="72" spans="1:5" ht="37.5" x14ac:dyDescent="0.2">
      <c r="A72" s="31" t="s">
        <v>65</v>
      </c>
      <c r="B72" s="27" t="s">
        <v>60</v>
      </c>
      <c r="C72" s="30">
        <f>[1]Диагностика!G86/1000</f>
        <v>0.375</v>
      </c>
      <c r="D72" s="72">
        <f>[1]Диагностика!H86/1000</f>
        <v>0.39760000000000001</v>
      </c>
      <c r="E72" s="29">
        <f>C72/D72*100</f>
        <v>94.315895372233399</v>
      </c>
    </row>
    <row r="73" spans="1:5" ht="18.75" x14ac:dyDescent="0.3">
      <c r="A73" s="73" t="s">
        <v>66</v>
      </c>
      <c r="B73" s="27" t="s">
        <v>60</v>
      </c>
      <c r="C73" s="30">
        <f>[1]Диагностика!G87/1000</f>
        <v>1.194</v>
      </c>
      <c r="D73" s="72">
        <f>[1]Диагностика!H87/1000</f>
        <v>1.2000999999999999</v>
      </c>
      <c r="E73" s="29">
        <f>C73/D73*100</f>
        <v>99.491709024247982</v>
      </c>
    </row>
    <row r="74" spans="1:5" ht="18.75" x14ac:dyDescent="0.3">
      <c r="A74" s="73" t="s">
        <v>67</v>
      </c>
      <c r="B74" s="27" t="s">
        <v>60</v>
      </c>
      <c r="C74" s="30">
        <f>[1]Диагностика!G88/1000</f>
        <v>0.47499999999999998</v>
      </c>
      <c r="D74" s="72">
        <f>[1]Диагностика!H88/1000</f>
        <v>0.46550000000000002</v>
      </c>
      <c r="E74" s="29">
        <f>C74/D74*100</f>
        <v>102.04081632653059</v>
      </c>
    </row>
    <row r="75" spans="1:5" ht="18.75" x14ac:dyDescent="0.3">
      <c r="A75" s="73" t="s">
        <v>23</v>
      </c>
      <c r="B75" s="27" t="s">
        <v>60</v>
      </c>
      <c r="C75" s="72">
        <f>([1]Диагностика!G85+[1]Диагностика!G89+[1]Диагностика!G90)/1000</f>
        <v>0.16900000000000001</v>
      </c>
      <c r="D75" s="72">
        <f>([1]Диагностика!H85+[1]Диагностика!H89+[1]Диагностика!H90)/1000</f>
        <v>0.17269999999999999</v>
      </c>
      <c r="E75" s="29">
        <f>C75/D75*100</f>
        <v>97.85755645628258</v>
      </c>
    </row>
    <row r="76" spans="1:5" ht="54.75" customHeight="1" x14ac:dyDescent="0.3">
      <c r="A76" s="74" t="s">
        <v>68</v>
      </c>
      <c r="B76" s="27" t="s">
        <v>60</v>
      </c>
      <c r="C76" s="31"/>
      <c r="D76" s="31"/>
      <c r="E76" s="32"/>
    </row>
    <row r="77" spans="1:5" ht="18.75" x14ac:dyDescent="0.3">
      <c r="A77" s="75" t="s">
        <v>69</v>
      </c>
      <c r="B77" s="27"/>
      <c r="C77" s="31"/>
      <c r="D77" s="31"/>
      <c r="E77" s="32"/>
    </row>
    <row r="78" spans="1:5" ht="37.5" x14ac:dyDescent="0.2">
      <c r="A78" s="76" t="s">
        <v>70</v>
      </c>
      <c r="B78" s="27" t="s">
        <v>60</v>
      </c>
      <c r="C78" s="30">
        <f>[1]Диагностика!G90/1000</f>
        <v>0.10100000000000001</v>
      </c>
      <c r="D78" s="30">
        <f>[1]Диагностика!H90/1000</f>
        <v>0.1055</v>
      </c>
      <c r="E78" s="29">
        <f>C78/D78*100</f>
        <v>95.73459715639811</v>
      </c>
    </row>
    <row r="79" spans="1:5" ht="18.75" x14ac:dyDescent="0.3">
      <c r="A79" s="77" t="s">
        <v>71</v>
      </c>
      <c r="B79" s="27" t="s">
        <v>60</v>
      </c>
      <c r="C79" s="30">
        <v>0.10100000000000001</v>
      </c>
      <c r="D79" s="30">
        <v>0.1055</v>
      </c>
      <c r="E79" s="29">
        <f>C79/D79*100</f>
        <v>95.73459715639811</v>
      </c>
    </row>
    <row r="80" spans="1:5" ht="18.75" x14ac:dyDescent="0.3">
      <c r="A80" s="78" t="s">
        <v>72</v>
      </c>
      <c r="B80" s="27" t="s">
        <v>73</v>
      </c>
      <c r="C80" s="31"/>
      <c r="D80" s="31"/>
      <c r="E80" s="32"/>
    </row>
    <row r="81" spans="1:5" ht="58.5" x14ac:dyDescent="0.2">
      <c r="A81" s="70" t="s">
        <v>74</v>
      </c>
      <c r="B81" s="27" t="s">
        <v>75</v>
      </c>
      <c r="C81" s="28">
        <f>[1]Диагностика!I91</f>
        <v>59884.687662001037</v>
      </c>
      <c r="D81" s="28">
        <f>[1]Диагностика!J91</f>
        <v>56747.03575457097</v>
      </c>
      <c r="E81" s="29">
        <f>C81/D81*100</f>
        <v>105.52919084795953</v>
      </c>
    </row>
    <row r="82" spans="1:5" ht="19.5" x14ac:dyDescent="0.2">
      <c r="A82" s="70" t="s">
        <v>63</v>
      </c>
      <c r="B82" s="27"/>
      <c r="C82" s="31"/>
      <c r="D82" s="31"/>
      <c r="E82" s="32"/>
    </row>
    <row r="83" spans="1:5" ht="37.5" x14ac:dyDescent="0.3">
      <c r="A83" s="71" t="s">
        <v>11</v>
      </c>
      <c r="B83" s="27" t="s">
        <v>75</v>
      </c>
      <c r="C83" s="28">
        <v>64659.6</v>
      </c>
      <c r="D83" s="28">
        <v>58782.3</v>
      </c>
      <c r="E83" s="29">
        <f>C83/D83*100</f>
        <v>109.99841789109985</v>
      </c>
    </row>
    <row r="84" spans="1:5" ht="37.5" x14ac:dyDescent="0.2">
      <c r="A84" s="31" t="s">
        <v>12</v>
      </c>
      <c r="B84" s="27" t="s">
        <v>75</v>
      </c>
      <c r="C84" s="28">
        <v>26988.7</v>
      </c>
      <c r="D84" s="28">
        <v>25533.3</v>
      </c>
      <c r="E84" s="29">
        <f>C84/D84*100</f>
        <v>105.70000744126298</v>
      </c>
    </row>
    <row r="85" spans="1:5" ht="18.75" x14ac:dyDescent="0.3">
      <c r="A85" s="73" t="s">
        <v>13</v>
      </c>
      <c r="B85" s="27" t="s">
        <v>75</v>
      </c>
      <c r="C85" s="28">
        <v>46124.52</v>
      </c>
      <c r="D85" s="28">
        <v>43637.2</v>
      </c>
      <c r="E85" s="29">
        <f>C85/D85*100</f>
        <v>105.6999990833509</v>
      </c>
    </row>
    <row r="86" spans="1:5" ht="18.75" x14ac:dyDescent="0.3">
      <c r="A86" s="73" t="s">
        <v>14</v>
      </c>
      <c r="B86" s="27" t="s">
        <v>75</v>
      </c>
      <c r="C86" s="31">
        <v>26988.7</v>
      </c>
      <c r="D86" s="30">
        <v>25533.3</v>
      </c>
      <c r="E86" s="29">
        <f>C86/D86*100</f>
        <v>105.70000744126298</v>
      </c>
    </row>
    <row r="87" spans="1:5" ht="18.75" x14ac:dyDescent="0.3">
      <c r="A87" s="73" t="s">
        <v>15</v>
      </c>
      <c r="B87" s="27" t="s">
        <v>75</v>
      </c>
    </row>
    <row r="88" spans="1:5" ht="18.75" x14ac:dyDescent="0.3">
      <c r="A88" s="73" t="s">
        <v>16</v>
      </c>
      <c r="B88" s="27" t="s">
        <v>75</v>
      </c>
      <c r="C88" s="28">
        <v>0</v>
      </c>
      <c r="D88" s="28">
        <v>0</v>
      </c>
      <c r="E88" s="29" t="e">
        <f>C88/D88*100</f>
        <v>#DIV/0!</v>
      </c>
    </row>
    <row r="89" spans="1:5" ht="37.5" x14ac:dyDescent="0.2">
      <c r="A89" s="79" t="s">
        <v>17</v>
      </c>
      <c r="B89" s="27" t="s">
        <v>75</v>
      </c>
      <c r="C89" s="28">
        <v>99008.4</v>
      </c>
      <c r="D89" s="28">
        <v>89347.3</v>
      </c>
      <c r="E89" s="29">
        <f>C89/D89*100</f>
        <v>110.81297364329978</v>
      </c>
    </row>
    <row r="90" spans="1:5" ht="18.75" x14ac:dyDescent="0.3">
      <c r="A90" s="73" t="s">
        <v>18</v>
      </c>
      <c r="B90" s="27" t="s">
        <v>75</v>
      </c>
      <c r="C90" s="28">
        <v>45835.8</v>
      </c>
      <c r="D90" s="28">
        <v>43644.3</v>
      </c>
      <c r="E90" s="29">
        <f>C90/D90*100</f>
        <v>105.02127425574474</v>
      </c>
    </row>
    <row r="91" spans="1:5" ht="18.75" x14ac:dyDescent="0.2">
      <c r="A91" s="31" t="s">
        <v>19</v>
      </c>
      <c r="B91" s="27" t="s">
        <v>75</v>
      </c>
      <c r="C91" s="31"/>
      <c r="D91" s="31"/>
      <c r="E91" s="32"/>
    </row>
    <row r="92" spans="1:5" ht="37.5" x14ac:dyDescent="0.3">
      <c r="A92" s="71" t="s">
        <v>20</v>
      </c>
      <c r="B92" s="27" t="s">
        <v>75</v>
      </c>
      <c r="C92" s="28">
        <v>64049.9</v>
      </c>
      <c r="D92" s="28">
        <v>53888</v>
      </c>
      <c r="E92" s="29">
        <f>C92/D92*100</f>
        <v>118.85744507125891</v>
      </c>
    </row>
    <row r="93" spans="1:5" ht="18.75" x14ac:dyDescent="0.2">
      <c r="A93" s="26" t="s">
        <v>21</v>
      </c>
      <c r="B93" s="27" t="s">
        <v>75</v>
      </c>
      <c r="C93" s="30"/>
      <c r="D93" s="30"/>
      <c r="E93" s="29"/>
    </row>
    <row r="94" spans="1:5" ht="18.75" x14ac:dyDescent="0.2">
      <c r="A94" s="26" t="s">
        <v>22</v>
      </c>
      <c r="B94" s="27" t="s">
        <v>75</v>
      </c>
      <c r="C94" s="30"/>
      <c r="D94" s="30"/>
      <c r="E94" s="29"/>
    </row>
    <row r="95" spans="1:5" ht="37.5" x14ac:dyDescent="0.3">
      <c r="A95" s="71" t="s">
        <v>65</v>
      </c>
      <c r="B95" s="27" t="s">
        <v>75</v>
      </c>
      <c r="C95" s="30">
        <v>81807.600000000006</v>
      </c>
      <c r="D95" s="28">
        <v>74945.5</v>
      </c>
      <c r="E95" s="29">
        <f t="shared" ref="E95:E101" si="0">C95/D95*100</f>
        <v>109.15612011394948</v>
      </c>
    </row>
    <row r="96" spans="1:5" ht="18.75" x14ac:dyDescent="0.3">
      <c r="A96" s="80" t="s">
        <v>66</v>
      </c>
      <c r="B96" s="27" t="s">
        <v>75</v>
      </c>
      <c r="C96" s="28">
        <v>59164.800000000003</v>
      </c>
      <c r="D96" s="28">
        <v>57150.9</v>
      </c>
      <c r="E96" s="29">
        <f t="shared" si="0"/>
        <v>103.5238290210653</v>
      </c>
    </row>
    <row r="97" spans="1:5" ht="18.75" x14ac:dyDescent="0.3">
      <c r="A97" s="73" t="s">
        <v>67</v>
      </c>
      <c r="B97" s="27" t="s">
        <v>75</v>
      </c>
      <c r="C97" s="28">
        <v>63783.1</v>
      </c>
      <c r="D97" s="28">
        <v>57214.1</v>
      </c>
      <c r="E97" s="29">
        <f t="shared" si="0"/>
        <v>111.48143552026511</v>
      </c>
    </row>
    <row r="98" spans="1:5" ht="18.75" x14ac:dyDescent="0.3">
      <c r="A98" s="73" t="s">
        <v>23</v>
      </c>
      <c r="B98" s="27" t="s">
        <v>75</v>
      </c>
      <c r="C98" s="28">
        <v>61372.49</v>
      </c>
      <c r="D98" s="28">
        <v>47076.4</v>
      </c>
      <c r="E98" s="29">
        <f t="shared" si="0"/>
        <v>130.36784885845137</v>
      </c>
    </row>
    <row r="99" spans="1:5" ht="58.9" customHeight="1" x14ac:dyDescent="0.3">
      <c r="A99" s="74" t="s">
        <v>76</v>
      </c>
      <c r="B99" s="27" t="s">
        <v>75</v>
      </c>
      <c r="C99" s="31"/>
      <c r="D99" s="31"/>
      <c r="E99" s="29"/>
    </row>
    <row r="100" spans="1:5" ht="18.75" x14ac:dyDescent="0.3">
      <c r="A100" s="75" t="s">
        <v>77</v>
      </c>
      <c r="B100" s="27"/>
      <c r="C100" s="31"/>
      <c r="D100" s="31"/>
      <c r="E100" s="29"/>
    </row>
    <row r="101" spans="1:5" ht="37.5" x14ac:dyDescent="0.2">
      <c r="A101" s="76" t="s">
        <v>70</v>
      </c>
      <c r="B101" s="27" t="s">
        <v>75</v>
      </c>
      <c r="C101" s="30">
        <f>[1]Диагностика!I90</f>
        <v>60270.8</v>
      </c>
      <c r="D101" s="28">
        <v>58131.4</v>
      </c>
      <c r="E101" s="29">
        <f t="shared" si="0"/>
        <v>103.68028294518969</v>
      </c>
    </row>
    <row r="102" spans="1:5" ht="18.75" x14ac:dyDescent="0.3">
      <c r="A102" s="77" t="s">
        <v>71</v>
      </c>
      <c r="B102" s="27" t="s">
        <v>75</v>
      </c>
      <c r="C102" s="30">
        <v>0</v>
      </c>
      <c r="D102" s="30">
        <v>0</v>
      </c>
      <c r="E102" s="29">
        <v>103.98473461557043</v>
      </c>
    </row>
    <row r="103" spans="1:5" ht="18.75" x14ac:dyDescent="0.3">
      <c r="A103" s="81" t="s">
        <v>72</v>
      </c>
      <c r="B103" s="27" t="s">
        <v>75</v>
      </c>
      <c r="C103" s="31"/>
      <c r="D103" s="31"/>
      <c r="E103" s="32"/>
    </row>
    <row r="104" spans="1:5" ht="42.75" customHeight="1" x14ac:dyDescent="0.2">
      <c r="A104" s="82" t="s">
        <v>78</v>
      </c>
      <c r="B104" s="27"/>
      <c r="C104" s="28">
        <f>[1]Диагностика!K91</f>
        <v>1848.2809999999999</v>
      </c>
      <c r="D104" s="28">
        <f>[1]Диагностика!L91</f>
        <v>1730.6030000000001</v>
      </c>
      <c r="E104" s="29">
        <f>C104/D104*100</f>
        <v>106.79982641888404</v>
      </c>
    </row>
  </sheetData>
  <mergeCells count="10">
    <mergeCell ref="A8:E8"/>
    <mergeCell ref="A26:E26"/>
    <mergeCell ref="A55:E55"/>
    <mergeCell ref="D1:E2"/>
    <mergeCell ref="A4:E4"/>
    <mergeCell ref="A5:A7"/>
    <mergeCell ref="B5:B7"/>
    <mergeCell ref="C5:C7"/>
    <mergeCell ref="D5:D7"/>
    <mergeCell ref="E5:E7"/>
  </mergeCells>
  <printOptions horizontalCentered="1"/>
  <pageMargins left="0.39370078740157483" right="0.39370078740157483" top="0.19685039370078741" bottom="0.19685039370078741" header="0" footer="0"/>
  <pageSetup paperSize="9" scale="62" fitToHeight="0" orientation="portrait" r:id="rId1"/>
  <headerFooter alignWithMargins="0"/>
  <rowBreaks count="2" manualBreakCount="2">
    <brk id="35" max="8" man="1"/>
    <brk id="6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Аналит.отчет</vt:lpstr>
      <vt:lpstr>Аналит.отчет!Заголовки_для_печати</vt:lpstr>
      <vt:lpstr>Аналит.отчет!Область_печати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2026-04-27T07:33:05Z</dcterms:created>
  <dcterms:modified xsi:type="dcterms:W3CDTF">2026-04-27T07:33:30Z</dcterms:modified>
</cp:coreProperties>
</file>